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Свод" sheetId="1" r:id="rId1"/>
    <sheet name="Содерж" sheetId="2" r:id="rId2"/>
    <sheet name="ТР" sheetId="3" r:id="rId3"/>
    <sheet name="КР" sheetId="4" r:id="rId4"/>
    <sheet name="Коммун" sheetId="5" r:id="rId5"/>
  </sheets>
  <definedNames/>
  <calcPr fullCalcOnLoad="1"/>
</workbook>
</file>

<file path=xl/sharedStrings.xml><?xml version="1.0" encoding="utf-8"?>
<sst xmlns="http://schemas.openxmlformats.org/spreadsheetml/2006/main" count="178" uniqueCount="138">
  <si>
    <t>Сводная таблица</t>
  </si>
  <si>
    <t>Долг на начало года</t>
  </si>
  <si>
    <t>Оплачено собственниками</t>
  </si>
  <si>
    <t>Доход от предоставления общего имущества третьим лицам</t>
  </si>
  <si>
    <t>Затраты</t>
  </si>
  <si>
    <t>Показатель</t>
  </si>
  <si>
    <t>Всего</t>
  </si>
  <si>
    <t>-</t>
  </si>
  <si>
    <t>Коммун. услуги</t>
  </si>
  <si>
    <t>Капит. ремонт</t>
  </si>
  <si>
    <t>Затраты на коммунальные услуги</t>
  </si>
  <si>
    <t>Заявки населения</t>
  </si>
  <si>
    <t>Сезонные работы</t>
  </si>
  <si>
    <t>Статья расходов</t>
  </si>
  <si>
    <t>Наименование работ</t>
  </si>
  <si>
    <t>Ед. изм.</t>
  </si>
  <si>
    <t>Объем</t>
  </si>
  <si>
    <t>Сумма, тыс.руб.</t>
  </si>
  <si>
    <t>тыс.руб. с НДС</t>
  </si>
  <si>
    <t>Технический надзор</t>
  </si>
  <si>
    <t>Другие расходы по содержанию</t>
  </si>
  <si>
    <t>Затраты на содержание общедомового имущества</t>
  </si>
  <si>
    <t>Содержание крыш в зимний период</t>
  </si>
  <si>
    <t>Наименование услуг</t>
  </si>
  <si>
    <t>Горячее водоснабжение и отопление</t>
  </si>
  <si>
    <t>Электроснабжение мест общего пользования и общедомовых нужд</t>
  </si>
  <si>
    <t>Содержание системы газоснабжения</t>
  </si>
  <si>
    <t>Вывоз ТБО</t>
  </si>
  <si>
    <t>ВСЕГО</t>
  </si>
  <si>
    <t>Адрес:</t>
  </si>
  <si>
    <t>Общая площадь:</t>
  </si>
  <si>
    <t>Оплачено по муниципальным кв.</t>
  </si>
  <si>
    <t>м3</t>
  </si>
  <si>
    <t>квт.ч</t>
  </si>
  <si>
    <t>гкал</t>
  </si>
  <si>
    <t>м2</t>
  </si>
  <si>
    <t>кв.</t>
  </si>
  <si>
    <t>ГВС и отопление</t>
  </si>
  <si>
    <t>Освещение мест общего пользования (МОП)</t>
  </si>
  <si>
    <t>Уборка лестничных клеток</t>
  </si>
  <si>
    <t>Вывоз бытового мусора</t>
  </si>
  <si>
    <t>ХВС и водоотве-дение</t>
  </si>
  <si>
    <t>Экономия ( - убыток)</t>
  </si>
  <si>
    <t>Сан. содержание лестничных клеток</t>
  </si>
  <si>
    <t>Техническое, аварийное обслуживание</t>
  </si>
  <si>
    <t>пм</t>
  </si>
  <si>
    <t>шт</t>
  </si>
  <si>
    <t>Проверка вентканалов и дымоходов</t>
  </si>
  <si>
    <t>Начислено всего:</t>
  </si>
  <si>
    <t>Содержание общедомового имущества ( 8,02 руб./м2)</t>
  </si>
  <si>
    <t>Текущий ремонт          ( 4,96 руб./м2)</t>
  </si>
  <si>
    <t>Управление жилым фондом               (1,18 руб./м2)</t>
  </si>
  <si>
    <t>Начислено по статьям:</t>
  </si>
  <si>
    <t>1.</t>
  </si>
  <si>
    <t>2.</t>
  </si>
  <si>
    <t>3.</t>
  </si>
  <si>
    <t>3.1.</t>
  </si>
  <si>
    <t>3.2.</t>
  </si>
  <si>
    <t>3.3.</t>
  </si>
  <si>
    <t>Доходы всего:</t>
  </si>
  <si>
    <t>2.1.</t>
  </si>
  <si>
    <t>4.</t>
  </si>
  <si>
    <t>4.1.</t>
  </si>
  <si>
    <t>По счетам поставщиков</t>
  </si>
  <si>
    <t>5.</t>
  </si>
  <si>
    <t>Сан. содержание территориии</t>
  </si>
  <si>
    <t>шт/мес</t>
  </si>
  <si>
    <t>№ п/п</t>
  </si>
  <si>
    <t>Услуги ВЦ (вычислительный центр)</t>
  </si>
  <si>
    <t>Технические осмотры</t>
  </si>
  <si>
    <t>1.2.</t>
  </si>
  <si>
    <t>Регулировка, наладка,устранение мелких неисправностей</t>
  </si>
  <si>
    <t xml:space="preserve">Замена электролампочек </t>
  </si>
  <si>
    <t>Замена перегоревших лампочек на лест.клетках, под козырьками, в подвале, на чердаке</t>
  </si>
  <si>
    <t>1.3.</t>
  </si>
  <si>
    <t>шт.</t>
  </si>
  <si>
    <t>Подготовка дома к сезонной эксплуатации: промывка сетей, гидравлические испытания, ремонт обоудования в теплоценте и водомерном узле, остекление и утепление проёмов,ремонт запорных устойств, предъявление готовности</t>
  </si>
  <si>
    <t>1.4.</t>
  </si>
  <si>
    <t>Сброс сосулек, удаление наледей на свесах и желобах</t>
  </si>
  <si>
    <t>Осмотр на предмет целостности и работоспособности ,мелкий ремонт</t>
  </si>
  <si>
    <t>6.</t>
  </si>
  <si>
    <t>7.</t>
  </si>
  <si>
    <t>1.5.</t>
  </si>
  <si>
    <t>7.1.</t>
  </si>
  <si>
    <t>7.2.</t>
  </si>
  <si>
    <t>Проведение замеров по количеству штуцеров в подвальных помещениях и количеству дренажных колодцев</t>
  </si>
  <si>
    <t>Дератизация</t>
  </si>
  <si>
    <t xml:space="preserve">Обработка 1 раз в месяц от грызунов </t>
  </si>
  <si>
    <t>Расчет квартплаты, печать квитанций, обслуживание базы данных по лицевым счетам</t>
  </si>
  <si>
    <t>Работы и услуги по договорам  со спецподрядчиками</t>
  </si>
  <si>
    <t>Замеры сопротивления изоляции проводов</t>
  </si>
  <si>
    <t>7.3.</t>
  </si>
  <si>
    <t>1 раз в год, 1 раз в 3 года</t>
  </si>
  <si>
    <t>Ипытания, поверка оборудования</t>
  </si>
  <si>
    <t>Поверка манометров, счётчиков, проверка газоанализаторов и покупка химпатронов, проверка средств защиты на диэлектрическую способность, испытания электроинструмента.</t>
  </si>
  <si>
    <t>8.</t>
  </si>
  <si>
    <t>9.</t>
  </si>
  <si>
    <t>Услуги банков</t>
  </si>
  <si>
    <t>Аварийно-диспетчерское обслуживание</t>
  </si>
  <si>
    <t xml:space="preserve">Инженерных сетей   ( ИТС) </t>
  </si>
  <si>
    <t>Элементов конструкций здания</t>
  </si>
  <si>
    <t xml:space="preserve">Проведение замеров по контролю загазованности </t>
  </si>
  <si>
    <t>Работа диспетчеров, аварийных бригад (сантехних, электрик, водитель, в т.ч. транспорт), связь, аренда помещений</t>
  </si>
  <si>
    <t xml:space="preserve">Мытьё, подметание лестничных клеток согласно нормативной периодичности, расходы на инвентарь, инструмент и хим.средства </t>
  </si>
  <si>
    <t>Работа дворников по уборке придомовой территории, мехуборка, расходы на инвентарь, инструмент и песко-соляную смесь</t>
  </si>
  <si>
    <t>Сбор, транспортировка, утилизация твёрдых бытовых отходов и крупногабаритного мусора</t>
  </si>
  <si>
    <t xml:space="preserve">Прием коммунальных платежей от жителей в отделениях ЗАО "Петроэлектросбыт",  Сбербанка </t>
  </si>
  <si>
    <t>10.</t>
  </si>
  <si>
    <t>11.</t>
  </si>
  <si>
    <t>11.1.</t>
  </si>
  <si>
    <t>11.2.</t>
  </si>
  <si>
    <t>11.3.</t>
  </si>
  <si>
    <t>Обследование аварийных квартир, техническая инвентаризация, расчет стоимости работ, их приемка и учет, ведение документации</t>
  </si>
  <si>
    <t>11.4.</t>
  </si>
  <si>
    <t>Содержание технического участка</t>
  </si>
  <si>
    <t>Холодное водоснабжение и Водоотведение</t>
  </si>
  <si>
    <t>Очистка  козырьков   от снега</t>
  </si>
  <si>
    <t>Аварийное обслуживание, технические осмотры оборудования в квартирах 1 раз в год</t>
  </si>
  <si>
    <t>2 раза   в год</t>
  </si>
  <si>
    <t>1.1.</t>
  </si>
  <si>
    <t>Выполнение заявок населения по устранению утечек на общедомовых сетях, проходящих в квартирах</t>
  </si>
  <si>
    <t>ул. Федосеенко, д. 19</t>
  </si>
  <si>
    <t>2563,06 м2</t>
  </si>
  <si>
    <t>Содержание придомовых территорий</t>
  </si>
  <si>
    <t>Аренда помещения под технический участок и коммунальные услуги в аренд.помещении</t>
  </si>
  <si>
    <t>л/кл</t>
  </si>
  <si>
    <t>Затраты на выполнение работ по текущему ремонту</t>
  </si>
  <si>
    <t xml:space="preserve">Ремонт фасадов </t>
  </si>
  <si>
    <t>Текущий ремонт общедомовых инженерных сетей и элементов конструкций многоквартирного дома</t>
  </si>
  <si>
    <t>ч/час</t>
  </si>
  <si>
    <t>Косметический ремонт лестничных клеток ( 2,3 пар. )</t>
  </si>
  <si>
    <t>Затраты на выполнение работ по капитальному  ремонту</t>
  </si>
  <si>
    <t>в том числе</t>
  </si>
  <si>
    <t>за счет бюджетов -95%</t>
  </si>
  <si>
    <t>за счет собственников - 5%</t>
  </si>
  <si>
    <t>Ремонт системы водоотведения</t>
  </si>
  <si>
    <t>Ремонт системы электроснабжения</t>
  </si>
  <si>
    <t>Ремонт крыши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</si>
</sst>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  <numFmt numFmtId="168" formatCode="#,##0.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top"/>
    </xf>
    <xf numFmtId="1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8" fontId="2" fillId="0" borderId="1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C17" sqref="C17:K17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12.625" style="94" customWidth="1"/>
    <col min="4" max="4" width="13.125" style="0" customWidth="1"/>
    <col min="5" max="5" width="11.00390625" style="0" customWidth="1"/>
    <col min="6" max="6" width="13.125" style="0" customWidth="1"/>
    <col min="7" max="7" width="9.25390625" style="0" customWidth="1"/>
    <col min="8" max="8" width="10.375" style="0" customWidth="1"/>
    <col min="9" max="9" width="9.75390625" style="0" customWidth="1"/>
    <col min="10" max="10" width="10.125" style="0" customWidth="1"/>
    <col min="11" max="11" width="12.125" style="0" customWidth="1"/>
    <col min="12" max="12" width="10.375" style="0" customWidth="1"/>
  </cols>
  <sheetData>
    <row r="1" spans="2:7" ht="15">
      <c r="B1" s="7" t="s">
        <v>0</v>
      </c>
      <c r="C1" s="92"/>
      <c r="D1" s="7"/>
      <c r="E1" s="7"/>
      <c r="F1" s="7"/>
      <c r="G1" s="7"/>
    </row>
    <row r="2" spans="2:3" ht="15.75">
      <c r="B2" t="s">
        <v>29</v>
      </c>
      <c r="C2" s="93" t="s">
        <v>121</v>
      </c>
    </row>
    <row r="3" spans="2:3" ht="18" customHeight="1">
      <c r="B3" t="s">
        <v>30</v>
      </c>
      <c r="C3" s="48" t="s">
        <v>122</v>
      </c>
    </row>
    <row r="4" ht="17.25" customHeight="1"/>
    <row r="5" ht="12.75">
      <c r="L5" s="3" t="s">
        <v>18</v>
      </c>
    </row>
    <row r="6" spans="1:13" ht="38.25" customHeight="1">
      <c r="A6" s="20"/>
      <c r="B6" s="8" t="s">
        <v>5</v>
      </c>
      <c r="C6" s="64" t="s">
        <v>51</v>
      </c>
      <c r="D6" s="72" t="s">
        <v>49</v>
      </c>
      <c r="E6" s="73"/>
      <c r="F6" s="73"/>
      <c r="G6" s="73"/>
      <c r="H6" s="64" t="s">
        <v>50</v>
      </c>
      <c r="I6" s="72" t="s">
        <v>8</v>
      </c>
      <c r="J6" s="73"/>
      <c r="K6" s="74"/>
      <c r="L6" s="8" t="s">
        <v>6</v>
      </c>
      <c r="M6" s="8" t="s">
        <v>9</v>
      </c>
    </row>
    <row r="7" spans="1:13" ht="48">
      <c r="A7" s="20"/>
      <c r="B7" s="8"/>
      <c r="C7" s="65"/>
      <c r="D7" s="8" t="s">
        <v>44</v>
      </c>
      <c r="E7" s="8" t="s">
        <v>39</v>
      </c>
      <c r="F7" s="8" t="s">
        <v>123</v>
      </c>
      <c r="G7" s="8" t="s">
        <v>40</v>
      </c>
      <c r="H7" s="65"/>
      <c r="I7" s="8" t="s">
        <v>41</v>
      </c>
      <c r="J7" s="8" t="s">
        <v>37</v>
      </c>
      <c r="K7" s="9" t="s">
        <v>38</v>
      </c>
      <c r="L7" s="8"/>
      <c r="M7" s="8"/>
    </row>
    <row r="8" spans="1:13" ht="21" customHeight="1">
      <c r="A8" s="21" t="s">
        <v>53</v>
      </c>
      <c r="B8" s="2" t="s">
        <v>1</v>
      </c>
      <c r="C8" s="95">
        <v>-0.623</v>
      </c>
      <c r="D8" s="69">
        <v>-56.309</v>
      </c>
      <c r="E8" s="70"/>
      <c r="F8" s="70"/>
      <c r="G8" s="71"/>
      <c r="H8" s="1">
        <v>-19.747</v>
      </c>
      <c r="I8" s="56">
        <v>-241.244</v>
      </c>
      <c r="J8" s="57"/>
      <c r="K8" s="58"/>
      <c r="L8" s="1">
        <f>SUM(H8:K8)</f>
        <v>-260.991</v>
      </c>
      <c r="M8" s="1" t="s">
        <v>7</v>
      </c>
    </row>
    <row r="9" spans="1:13" ht="22.5" customHeight="1">
      <c r="A9" s="21" t="s">
        <v>54</v>
      </c>
      <c r="B9" s="12" t="s">
        <v>48</v>
      </c>
      <c r="C9" s="4">
        <v>18.709</v>
      </c>
      <c r="D9" s="66">
        <f>D10+E10+F10+G10</f>
        <v>278.071</v>
      </c>
      <c r="E9" s="67"/>
      <c r="F9" s="67"/>
      <c r="G9" s="68"/>
      <c r="H9" s="15">
        <v>145.546</v>
      </c>
      <c r="I9" s="63">
        <f>I10+J10+K10</f>
        <v>1211.727</v>
      </c>
      <c r="J9" s="61"/>
      <c r="K9" s="62"/>
      <c r="L9" s="59">
        <f>C9+D9+H9+I9</f>
        <v>1654.053</v>
      </c>
      <c r="M9" s="1" t="s">
        <v>7</v>
      </c>
    </row>
    <row r="10" spans="1:13" ht="26.25" customHeight="1">
      <c r="A10" s="20" t="s">
        <v>60</v>
      </c>
      <c r="B10" s="12" t="s">
        <v>52</v>
      </c>
      <c r="C10" s="96">
        <v>18.709</v>
      </c>
      <c r="D10" s="2">
        <v>125.892</v>
      </c>
      <c r="E10" s="2">
        <v>34.264</v>
      </c>
      <c r="F10" s="2">
        <v>39.673</v>
      </c>
      <c r="G10" s="2">
        <v>78.242</v>
      </c>
      <c r="H10" s="16">
        <v>145.546</v>
      </c>
      <c r="I10" s="1">
        <v>345.683</v>
      </c>
      <c r="J10" s="1">
        <v>853.498</v>
      </c>
      <c r="K10" s="1">
        <v>12.546</v>
      </c>
      <c r="L10" s="60"/>
      <c r="M10" s="1" t="s">
        <v>7</v>
      </c>
    </row>
    <row r="11" spans="1:13" ht="22.5" customHeight="1">
      <c r="A11" s="21" t="s">
        <v>55</v>
      </c>
      <c r="B11" s="12" t="s">
        <v>59</v>
      </c>
      <c r="C11" s="53">
        <f>C12+C13</f>
        <v>16.167</v>
      </c>
      <c r="D11" s="66">
        <f>D12+E12+F12+G12+D13+E13+F13+G13</f>
        <v>257.646</v>
      </c>
      <c r="E11" s="67"/>
      <c r="F11" s="67"/>
      <c r="G11" s="67"/>
      <c r="H11" s="18">
        <f>H12+H13</f>
        <v>133.958</v>
      </c>
      <c r="I11" s="61">
        <f>I12+J12+K12+I13+J13+K13</f>
        <v>1111.077</v>
      </c>
      <c r="J11" s="61"/>
      <c r="K11" s="62"/>
      <c r="L11" s="17">
        <f>C11+D11+H11+I11</f>
        <v>1518.848</v>
      </c>
      <c r="M11" s="1"/>
    </row>
    <row r="12" spans="1:13" ht="25.5">
      <c r="A12" s="20" t="s">
        <v>56</v>
      </c>
      <c r="B12" s="2" t="s">
        <v>2</v>
      </c>
      <c r="C12" s="1">
        <v>12.064</v>
      </c>
      <c r="D12" s="2">
        <v>78.75</v>
      </c>
      <c r="E12" s="2">
        <v>24.316</v>
      </c>
      <c r="F12" s="2">
        <v>26.434</v>
      </c>
      <c r="G12" s="2">
        <v>55.525</v>
      </c>
      <c r="H12" s="1">
        <v>96.819</v>
      </c>
      <c r="I12" s="1">
        <v>220.102</v>
      </c>
      <c r="J12" s="1">
        <v>578.885</v>
      </c>
      <c r="K12" s="1">
        <v>8.45</v>
      </c>
      <c r="L12" s="1">
        <f>SUM(C12:K12)</f>
        <v>1101.345</v>
      </c>
      <c r="M12" s="1" t="s">
        <v>7</v>
      </c>
    </row>
    <row r="13" spans="1:13" ht="25.5">
      <c r="A13" s="20" t="s">
        <v>57</v>
      </c>
      <c r="B13" s="2" t="s">
        <v>31</v>
      </c>
      <c r="C13" s="1">
        <v>4.103</v>
      </c>
      <c r="D13" s="2">
        <v>42.472</v>
      </c>
      <c r="E13" s="2">
        <v>6.42</v>
      </c>
      <c r="F13" s="2">
        <v>10.686</v>
      </c>
      <c r="G13" s="2">
        <v>13.043</v>
      </c>
      <c r="H13" s="1">
        <v>37.139</v>
      </c>
      <c r="I13" s="1">
        <v>86.236</v>
      </c>
      <c r="J13" s="1">
        <v>214.639</v>
      </c>
      <c r="K13" s="1">
        <v>2.765</v>
      </c>
      <c r="L13" s="1">
        <f>SUM(C13:K13)</f>
        <v>417.503</v>
      </c>
      <c r="M13" s="1"/>
    </row>
    <row r="14" spans="1:13" ht="51.75" thickBot="1">
      <c r="A14" s="25" t="s">
        <v>58</v>
      </c>
      <c r="B14" s="26" t="s">
        <v>3</v>
      </c>
      <c r="C14" s="97">
        <v>0</v>
      </c>
      <c r="D14" s="26">
        <v>0</v>
      </c>
      <c r="E14" s="26">
        <v>0</v>
      </c>
      <c r="F14" s="26">
        <v>0</v>
      </c>
      <c r="G14" s="26">
        <v>0</v>
      </c>
      <c r="H14" s="27">
        <v>0</v>
      </c>
      <c r="I14" s="27">
        <v>0</v>
      </c>
      <c r="J14" s="27">
        <v>0</v>
      </c>
      <c r="K14" s="27">
        <v>0</v>
      </c>
      <c r="L14" s="27" t="s">
        <v>7</v>
      </c>
      <c r="M14" s="27" t="s">
        <v>7</v>
      </c>
    </row>
    <row r="15" spans="1:13" ht="27.75" customHeight="1">
      <c r="A15" s="23" t="s">
        <v>61</v>
      </c>
      <c r="B15" s="24" t="s">
        <v>4</v>
      </c>
      <c r="C15" s="14">
        <v>102.42</v>
      </c>
      <c r="D15" s="75">
        <f>Содерж!F4</f>
        <v>517.404</v>
      </c>
      <c r="E15" s="76"/>
      <c r="F15" s="76"/>
      <c r="G15" s="76"/>
      <c r="H15" s="49">
        <v>283.408</v>
      </c>
      <c r="I15" s="75">
        <f>Коммун!D4</f>
        <v>1370.884</v>
      </c>
      <c r="J15" s="76"/>
      <c r="K15" s="77"/>
      <c r="L15" s="13">
        <f>SUM(C15,D15,H15,I15)</f>
        <v>2274.116</v>
      </c>
      <c r="M15" s="17">
        <v>1062.288</v>
      </c>
    </row>
    <row r="16" spans="1:13" ht="27.75" customHeight="1">
      <c r="A16" s="22" t="s">
        <v>62</v>
      </c>
      <c r="B16" s="19" t="s">
        <v>63</v>
      </c>
      <c r="C16" s="14"/>
      <c r="D16" s="15"/>
      <c r="E16" s="15"/>
      <c r="F16" s="15"/>
      <c r="G16" s="15"/>
      <c r="H16" s="1"/>
      <c r="I16" s="1"/>
      <c r="J16" s="1"/>
      <c r="K16" s="1"/>
      <c r="L16" s="1"/>
      <c r="M16" s="1"/>
    </row>
    <row r="17" spans="1:13" ht="26.25" customHeight="1">
      <c r="A17" s="21" t="s">
        <v>64</v>
      </c>
      <c r="B17" s="12" t="s">
        <v>42</v>
      </c>
      <c r="C17" s="54">
        <f>C8+C9-C15</f>
        <v>-84.334</v>
      </c>
      <c r="D17" s="56">
        <f>D8+D9-D15</f>
        <v>-295.64199999999994</v>
      </c>
      <c r="E17" s="57"/>
      <c r="F17" s="57"/>
      <c r="G17" s="57"/>
      <c r="H17" s="1">
        <f>H8+H9-H15</f>
        <v>-157.60900000000004</v>
      </c>
      <c r="I17" s="56">
        <f>I8+I9-I15</f>
        <v>-400.40099999999995</v>
      </c>
      <c r="J17" s="57"/>
      <c r="K17" s="58"/>
      <c r="L17" s="13">
        <f>SUM(C17,D17,H17,I17)</f>
        <v>-937.986</v>
      </c>
      <c r="M17" s="1" t="s">
        <v>7</v>
      </c>
    </row>
    <row r="18" spans="1:12" ht="12.75">
      <c r="A18" s="20"/>
      <c r="B18" s="2"/>
      <c r="C18" s="95"/>
      <c r="D18" s="2"/>
      <c r="E18" s="2"/>
      <c r="F18" s="2"/>
      <c r="G18" s="2"/>
      <c r="H18" s="1"/>
      <c r="I18" s="1"/>
      <c r="J18" s="1"/>
      <c r="K18" s="1"/>
      <c r="L18" s="1"/>
    </row>
  </sheetData>
  <mergeCells count="15">
    <mergeCell ref="I6:K6"/>
    <mergeCell ref="D6:G6"/>
    <mergeCell ref="H6:H7"/>
    <mergeCell ref="D15:G15"/>
    <mergeCell ref="I8:K8"/>
    <mergeCell ref="I15:K15"/>
    <mergeCell ref="D17:G17"/>
    <mergeCell ref="C6:C7"/>
    <mergeCell ref="D11:G11"/>
    <mergeCell ref="D9:G9"/>
    <mergeCell ref="D8:G8"/>
    <mergeCell ref="I17:K17"/>
    <mergeCell ref="L9:L10"/>
    <mergeCell ref="I11:K11"/>
    <mergeCell ref="I9:K9"/>
  </mergeCells>
  <printOptions/>
  <pageMargins left="0.2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6">
      <selection activeCell="F28" sqref="F28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41.125" style="0" customWidth="1"/>
    <col min="5" max="5" width="8.625" style="0" customWidth="1"/>
    <col min="6" max="6" width="12.625" style="0" customWidth="1"/>
  </cols>
  <sheetData>
    <row r="1" ht="15">
      <c r="B1" s="28" t="s">
        <v>21</v>
      </c>
    </row>
    <row r="3" spans="1:6" ht="25.5">
      <c r="A3" s="20" t="s">
        <v>67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ht="12.75">
      <c r="A4" s="30"/>
      <c r="B4" s="4" t="s">
        <v>28</v>
      </c>
      <c r="C4" s="4"/>
      <c r="D4" s="4"/>
      <c r="E4" s="4"/>
      <c r="F4" s="4">
        <f>SUM(F6:F28)</f>
        <v>517.404</v>
      </c>
    </row>
    <row r="5" spans="1:6" ht="12.75">
      <c r="A5" s="31">
        <v>1</v>
      </c>
      <c r="B5" s="78" t="s">
        <v>69</v>
      </c>
      <c r="C5" s="79"/>
      <c r="D5" s="79"/>
      <c r="E5" s="80"/>
      <c r="F5" s="8"/>
    </row>
    <row r="6" spans="1:6" ht="24">
      <c r="A6" s="44" t="s">
        <v>119</v>
      </c>
      <c r="B6" s="32" t="s">
        <v>99</v>
      </c>
      <c r="C6" s="32" t="s">
        <v>71</v>
      </c>
      <c r="D6" s="34" t="s">
        <v>35</v>
      </c>
      <c r="E6" s="34">
        <v>2563.06</v>
      </c>
      <c r="F6" s="33">
        <v>20.886</v>
      </c>
    </row>
    <row r="7" spans="1:6" ht="24">
      <c r="A7" s="44" t="s">
        <v>70</v>
      </c>
      <c r="B7" s="32" t="s">
        <v>100</v>
      </c>
      <c r="C7" s="32" t="s">
        <v>79</v>
      </c>
      <c r="D7" s="34" t="s">
        <v>35</v>
      </c>
      <c r="E7" s="34">
        <v>2563.06</v>
      </c>
      <c r="F7" s="33">
        <v>2.984</v>
      </c>
    </row>
    <row r="8" spans="1:6" ht="36">
      <c r="A8" s="45" t="s">
        <v>74</v>
      </c>
      <c r="B8" s="32" t="s">
        <v>72</v>
      </c>
      <c r="C8" s="32" t="s">
        <v>73</v>
      </c>
      <c r="D8" s="34" t="s">
        <v>46</v>
      </c>
      <c r="E8" s="34">
        <v>48</v>
      </c>
      <c r="F8" s="34">
        <v>3.236</v>
      </c>
    </row>
    <row r="9" spans="1:6" ht="24">
      <c r="A9" s="84" t="s">
        <v>77</v>
      </c>
      <c r="B9" s="86" t="s">
        <v>22</v>
      </c>
      <c r="C9" s="35" t="s">
        <v>78</v>
      </c>
      <c r="D9" s="36" t="s">
        <v>45</v>
      </c>
      <c r="E9" s="36">
        <v>1404</v>
      </c>
      <c r="F9" s="36">
        <v>21.596</v>
      </c>
    </row>
    <row r="10" spans="1:6" ht="12.75" customHeight="1">
      <c r="A10" s="85"/>
      <c r="B10" s="87"/>
      <c r="C10" s="37" t="s">
        <v>116</v>
      </c>
      <c r="D10" s="36" t="s">
        <v>46</v>
      </c>
      <c r="E10" s="36">
        <v>3</v>
      </c>
      <c r="F10" s="36">
        <v>5.967</v>
      </c>
    </row>
    <row r="11" spans="1:6" ht="39" customHeight="1">
      <c r="A11" s="46" t="s">
        <v>82</v>
      </c>
      <c r="B11" s="38" t="s">
        <v>101</v>
      </c>
      <c r="C11" s="38" t="s">
        <v>85</v>
      </c>
      <c r="D11" s="34" t="s">
        <v>66</v>
      </c>
      <c r="E11" s="34">
        <v>168</v>
      </c>
      <c r="F11" s="34">
        <v>44.531</v>
      </c>
    </row>
    <row r="12" spans="1:6" ht="42" customHeight="1">
      <c r="A12" s="47" t="s">
        <v>54</v>
      </c>
      <c r="B12" s="39" t="s">
        <v>11</v>
      </c>
      <c r="C12" s="35" t="s">
        <v>120</v>
      </c>
      <c r="D12" s="34" t="s">
        <v>75</v>
      </c>
      <c r="E12" s="34"/>
      <c r="F12" s="40">
        <v>7.997</v>
      </c>
    </row>
    <row r="13" spans="1:6" ht="67.5" customHeight="1">
      <c r="A13" s="47" t="s">
        <v>55</v>
      </c>
      <c r="B13" s="39" t="s">
        <v>12</v>
      </c>
      <c r="C13" s="35" t="s">
        <v>76</v>
      </c>
      <c r="D13" s="34" t="s">
        <v>35</v>
      </c>
      <c r="E13" s="34">
        <v>2563.06</v>
      </c>
      <c r="F13" s="40">
        <v>36.293</v>
      </c>
    </row>
    <row r="14" spans="1:6" ht="36">
      <c r="A14" s="47" t="s">
        <v>61</v>
      </c>
      <c r="B14" s="39" t="s">
        <v>19</v>
      </c>
      <c r="C14" s="35" t="s">
        <v>112</v>
      </c>
      <c r="D14" s="34" t="s">
        <v>35</v>
      </c>
      <c r="E14" s="34">
        <v>2563.06</v>
      </c>
      <c r="F14" s="40">
        <v>5.536</v>
      </c>
    </row>
    <row r="15" spans="1:6" ht="42.75" customHeight="1">
      <c r="A15" s="47" t="s">
        <v>64</v>
      </c>
      <c r="B15" s="39" t="s">
        <v>26</v>
      </c>
      <c r="C15" s="35" t="s">
        <v>117</v>
      </c>
      <c r="D15" s="34" t="s">
        <v>35</v>
      </c>
      <c r="E15" s="34">
        <v>2563.06</v>
      </c>
      <c r="F15" s="34">
        <v>10.411</v>
      </c>
    </row>
    <row r="16" spans="1:6" ht="36">
      <c r="A16" s="47" t="s">
        <v>80</v>
      </c>
      <c r="B16" s="39" t="s">
        <v>98</v>
      </c>
      <c r="C16" s="38" t="s">
        <v>102</v>
      </c>
      <c r="D16" s="34" t="s">
        <v>35</v>
      </c>
      <c r="E16" s="34">
        <v>2563.06</v>
      </c>
      <c r="F16" s="41">
        <v>36.6</v>
      </c>
    </row>
    <row r="17" spans="1:6" ht="18.75" customHeight="1">
      <c r="A17" s="47" t="s">
        <v>81</v>
      </c>
      <c r="B17" s="81" t="s">
        <v>89</v>
      </c>
      <c r="C17" s="82"/>
      <c r="D17" s="82"/>
      <c r="E17" s="83"/>
      <c r="F17" s="41">
        <v>10.457</v>
      </c>
    </row>
    <row r="18" spans="1:6" ht="40.5" customHeight="1">
      <c r="A18" s="45" t="s">
        <v>83</v>
      </c>
      <c r="B18" s="35" t="s">
        <v>47</v>
      </c>
      <c r="C18" s="35" t="s">
        <v>118</v>
      </c>
      <c r="D18" s="36" t="s">
        <v>46</v>
      </c>
      <c r="E18" s="36">
        <v>120</v>
      </c>
      <c r="F18" s="36"/>
    </row>
    <row r="19" spans="1:6" ht="36">
      <c r="A19" s="45" t="s">
        <v>84</v>
      </c>
      <c r="B19" s="35" t="s">
        <v>90</v>
      </c>
      <c r="C19" s="35" t="s">
        <v>92</v>
      </c>
      <c r="D19" s="36" t="s">
        <v>35</v>
      </c>
      <c r="E19" s="34">
        <v>2563.06</v>
      </c>
      <c r="F19" s="36"/>
    </row>
    <row r="20" spans="1:6" ht="48">
      <c r="A20" s="45" t="s">
        <v>91</v>
      </c>
      <c r="B20" s="35" t="s">
        <v>93</v>
      </c>
      <c r="C20" s="35" t="s">
        <v>94</v>
      </c>
      <c r="D20" s="34" t="s">
        <v>75</v>
      </c>
      <c r="E20" s="34">
        <v>12</v>
      </c>
      <c r="F20" s="34"/>
    </row>
    <row r="21" spans="1:6" ht="36">
      <c r="A21" s="47" t="s">
        <v>95</v>
      </c>
      <c r="B21" s="39" t="s">
        <v>43</v>
      </c>
      <c r="C21" s="35" t="s">
        <v>103</v>
      </c>
      <c r="D21" s="42" t="s">
        <v>125</v>
      </c>
      <c r="E21" s="34">
        <v>3</v>
      </c>
      <c r="F21" s="34">
        <v>66.087</v>
      </c>
    </row>
    <row r="22" spans="1:6" ht="36">
      <c r="A22" s="47" t="s">
        <v>96</v>
      </c>
      <c r="B22" s="39" t="s">
        <v>65</v>
      </c>
      <c r="C22" s="35" t="s">
        <v>104</v>
      </c>
      <c r="D22" s="34" t="s">
        <v>35</v>
      </c>
      <c r="E22" s="36">
        <v>626</v>
      </c>
      <c r="F22" s="34">
        <v>78.551</v>
      </c>
    </row>
    <row r="23" spans="1:6" ht="28.5" customHeight="1">
      <c r="A23" s="47" t="s">
        <v>107</v>
      </c>
      <c r="B23" s="39" t="s">
        <v>27</v>
      </c>
      <c r="C23" s="35" t="s">
        <v>105</v>
      </c>
      <c r="D23" s="34" t="s">
        <v>32</v>
      </c>
      <c r="E23" s="34">
        <v>331.28</v>
      </c>
      <c r="F23" s="34">
        <v>112.225</v>
      </c>
    </row>
    <row r="24" spans="1:6" ht="15" customHeight="1">
      <c r="A24" s="47" t="s">
        <v>108</v>
      </c>
      <c r="B24" s="81" t="s">
        <v>20</v>
      </c>
      <c r="C24" s="82"/>
      <c r="D24" s="82"/>
      <c r="E24" s="83"/>
      <c r="F24" s="36"/>
    </row>
    <row r="25" spans="1:6" ht="36">
      <c r="A25" s="45" t="s">
        <v>109</v>
      </c>
      <c r="B25" s="35" t="s">
        <v>68</v>
      </c>
      <c r="C25" s="35" t="s">
        <v>88</v>
      </c>
      <c r="D25" s="34" t="s">
        <v>36</v>
      </c>
      <c r="E25" s="34">
        <v>46</v>
      </c>
      <c r="F25" s="34">
        <v>4.074</v>
      </c>
    </row>
    <row r="26" spans="1:6" ht="12.75">
      <c r="A26" s="45" t="s">
        <v>110</v>
      </c>
      <c r="B26" s="35" t="s">
        <v>86</v>
      </c>
      <c r="C26" s="38" t="s">
        <v>87</v>
      </c>
      <c r="D26" s="34" t="s">
        <v>35</v>
      </c>
      <c r="E26" s="34">
        <v>2563.06</v>
      </c>
      <c r="F26" s="34">
        <v>1.9</v>
      </c>
    </row>
    <row r="27" spans="1:6" ht="28.5" customHeight="1">
      <c r="A27" s="45" t="s">
        <v>111</v>
      </c>
      <c r="B27" s="35" t="s">
        <v>97</v>
      </c>
      <c r="C27" s="35" t="s">
        <v>106</v>
      </c>
      <c r="D27" s="34"/>
      <c r="E27" s="43"/>
      <c r="F27" s="36">
        <v>38.656</v>
      </c>
    </row>
    <row r="28" spans="1:6" ht="24">
      <c r="A28" s="45" t="s">
        <v>113</v>
      </c>
      <c r="B28" s="35" t="s">
        <v>114</v>
      </c>
      <c r="C28" s="35" t="s">
        <v>124</v>
      </c>
      <c r="D28" s="34"/>
      <c r="E28" s="34"/>
      <c r="F28" s="34">
        <v>9.417</v>
      </c>
    </row>
  </sheetData>
  <mergeCells count="5">
    <mergeCell ref="B5:E5"/>
    <mergeCell ref="B24:E24"/>
    <mergeCell ref="A9:A10"/>
    <mergeCell ref="B9:B10"/>
    <mergeCell ref="B17:E17"/>
  </mergeCells>
  <printOptions/>
  <pageMargins left="0.35433070866141736" right="0.2362204724409449" top="0.35433070866141736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11" sqref="C11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126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16.5" customHeight="1">
      <c r="A4" s="4" t="s">
        <v>6</v>
      </c>
      <c r="B4" s="4" t="s">
        <v>7</v>
      </c>
      <c r="C4" s="4" t="s">
        <v>7</v>
      </c>
      <c r="D4" s="4">
        <f>D5+D6+D7</f>
        <v>283.408</v>
      </c>
    </row>
    <row r="5" spans="1:4" ht="19.5" customHeight="1">
      <c r="A5" s="5" t="s">
        <v>127</v>
      </c>
      <c r="B5" s="1" t="s">
        <v>35</v>
      </c>
      <c r="C5" s="1">
        <v>216.1</v>
      </c>
      <c r="D5" s="1">
        <v>44.827</v>
      </c>
    </row>
    <row r="6" spans="1:4" ht="33.75" customHeight="1">
      <c r="A6" s="5" t="s">
        <v>130</v>
      </c>
      <c r="B6" s="1" t="s">
        <v>125</v>
      </c>
      <c r="C6" s="1">
        <v>2</v>
      </c>
      <c r="D6" s="1">
        <v>170.733</v>
      </c>
    </row>
    <row r="7" spans="1:4" ht="46.5" customHeight="1">
      <c r="A7" s="5" t="s">
        <v>128</v>
      </c>
      <c r="B7" s="1" t="s">
        <v>129</v>
      </c>
      <c r="C7" s="1">
        <v>226</v>
      </c>
      <c r="D7" s="1">
        <v>67.848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5" sqref="B5"/>
    </sheetView>
  </sheetViews>
  <sheetFormatPr defaultColWidth="9.00390625" defaultRowHeight="12.75"/>
  <cols>
    <col min="1" max="1" width="34.125" style="0" customWidth="1"/>
    <col min="2" max="2" width="10.25390625" style="0" customWidth="1"/>
    <col min="3" max="3" width="12.625" style="0" customWidth="1"/>
    <col min="4" max="4" width="13.625" style="0" customWidth="1"/>
  </cols>
  <sheetData>
    <row r="1" ht="12.75">
      <c r="A1" t="s">
        <v>131</v>
      </c>
    </row>
    <row r="3" spans="1:4" ht="12.75">
      <c r="A3" s="88" t="s">
        <v>23</v>
      </c>
      <c r="B3" s="90" t="s">
        <v>17</v>
      </c>
      <c r="C3" s="56" t="s">
        <v>132</v>
      </c>
      <c r="D3" s="58"/>
    </row>
    <row r="4" spans="1:4" ht="36">
      <c r="A4" s="89"/>
      <c r="B4" s="91"/>
      <c r="C4" s="50" t="s">
        <v>133</v>
      </c>
      <c r="D4" s="42" t="s">
        <v>134</v>
      </c>
    </row>
    <row r="5" spans="1:4" ht="15" customHeight="1">
      <c r="A5" s="15" t="s">
        <v>6</v>
      </c>
      <c r="B5" s="55">
        <v>1062.288</v>
      </c>
      <c r="C5" s="52">
        <f>B5*0.95</f>
        <v>1009.1736</v>
      </c>
      <c r="D5" s="52">
        <f>B5*0.05</f>
        <v>53.1144</v>
      </c>
    </row>
    <row r="6" spans="1:4" ht="15.75" customHeight="1">
      <c r="A6" s="51" t="s">
        <v>135</v>
      </c>
      <c r="B6" s="52">
        <v>110.354</v>
      </c>
      <c r="C6" s="52">
        <f>B6*0.95</f>
        <v>104.8363</v>
      </c>
      <c r="D6" s="52">
        <f>B6*0.05</f>
        <v>5.5177000000000005</v>
      </c>
    </row>
    <row r="7" spans="1:4" ht="15" customHeight="1">
      <c r="A7" s="51" t="s">
        <v>136</v>
      </c>
      <c r="B7" s="52">
        <v>393.303</v>
      </c>
      <c r="C7" s="52">
        <f>B7*0.95</f>
        <v>373.63784999999996</v>
      </c>
      <c r="D7" s="52">
        <f>B7*0.05</f>
        <v>19.66515</v>
      </c>
    </row>
    <row r="8" spans="1:4" ht="18" customHeight="1">
      <c r="A8" s="51" t="s">
        <v>137</v>
      </c>
      <c r="B8" s="52">
        <v>558.631</v>
      </c>
      <c r="C8" s="52">
        <f>B8*0.95</f>
        <v>530.69945</v>
      </c>
      <c r="D8" s="52">
        <f>B8*0.05</f>
        <v>27.93155</v>
      </c>
    </row>
  </sheetData>
  <mergeCells count="3">
    <mergeCell ref="A3:A4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35" sqref="A35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10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20.25" customHeight="1">
      <c r="A4" s="4" t="s">
        <v>6</v>
      </c>
      <c r="B4" s="4" t="s">
        <v>7</v>
      </c>
      <c r="C4" s="4" t="s">
        <v>7</v>
      </c>
      <c r="D4" s="4">
        <f>SUM(D5:D12)</f>
        <v>1370.884</v>
      </c>
    </row>
    <row r="5" spans="1:4" ht="27" customHeight="1">
      <c r="A5" s="5" t="s">
        <v>115</v>
      </c>
      <c r="B5" s="1" t="s">
        <v>32</v>
      </c>
      <c r="C5" s="1">
        <v>32773</v>
      </c>
      <c r="D5" s="29">
        <v>430.808</v>
      </c>
    </row>
    <row r="6" spans="1:4" ht="20.25" customHeight="1">
      <c r="A6" s="5" t="s">
        <v>24</v>
      </c>
      <c r="B6" s="1" t="s">
        <v>34</v>
      </c>
      <c r="C6" s="1">
        <v>995.35</v>
      </c>
      <c r="D6" s="1">
        <v>926.667</v>
      </c>
    </row>
    <row r="7" spans="1:4" ht="30" customHeight="1">
      <c r="A7" s="5" t="s">
        <v>25</v>
      </c>
      <c r="B7" s="1" t="s">
        <v>33</v>
      </c>
      <c r="C7" s="1">
        <v>6483</v>
      </c>
      <c r="D7" s="1">
        <v>13.409</v>
      </c>
    </row>
    <row r="8" spans="1:4" ht="12.75">
      <c r="A8" s="5"/>
      <c r="B8" s="6"/>
      <c r="C8" s="6"/>
      <c r="D8" s="6"/>
    </row>
    <row r="9" spans="1:4" ht="12.75">
      <c r="A9" s="10"/>
      <c r="B9" s="11"/>
      <c r="C9" s="11"/>
      <c r="D9" s="11"/>
    </row>
    <row r="10" spans="1:4" ht="12.75">
      <c r="A10" s="10"/>
      <c r="B10" s="11"/>
      <c r="C10" s="11"/>
      <c r="D10" s="11"/>
    </row>
    <row r="11" spans="1:4" ht="12.75">
      <c r="A11" s="10"/>
      <c r="B11" s="11"/>
      <c r="C11" s="11"/>
      <c r="D11" s="11"/>
    </row>
    <row r="12" spans="1:4" ht="12.75">
      <c r="A12" s="10"/>
      <c r="B12" s="11"/>
      <c r="C12" s="11"/>
      <c r="D12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О-С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Тураев</dc:creator>
  <cp:keywords/>
  <dc:description/>
  <cp:lastModifiedBy>Ohta2</cp:lastModifiedBy>
  <cp:lastPrinted>2011-06-24T10:05:24Z</cp:lastPrinted>
  <dcterms:created xsi:type="dcterms:W3CDTF">2011-04-21T13:41:23Z</dcterms:created>
  <dcterms:modified xsi:type="dcterms:W3CDTF">2011-07-01T05:53:28Z</dcterms:modified>
  <cp:category/>
  <cp:version/>
  <cp:contentType/>
  <cp:contentStatus/>
</cp:coreProperties>
</file>